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X:\FRAMATECH GENERAL\PROPOSITION FRAMATECH\FORMATIONS INTRA\2025\GTT\MATRICE ET MATERIEL FRS 2025\"/>
    </mc:Choice>
  </mc:AlternateContent>
  <xr:revisionPtr revIDLastSave="0" documentId="13_ncr:1_{5C8DCBCD-79CF-4A6D-8C35-8FF5E7EBC49F}" xr6:coauthVersionLast="47" xr6:coauthVersionMax="47" xr10:uidLastSave="{00000000-0000-0000-0000-000000000000}"/>
  <bookViews>
    <workbookView xWindow="-120" yWindow="-120" windowWidth="29040" windowHeight="15720" tabRatio="714" activeTab="1" xr2:uid="{00000000-000D-0000-FFFF-FFFF00000000}"/>
  </bookViews>
  <sheets>
    <sheet name="KPI &amp; Suivi" sheetId="1" r:id="rId1"/>
    <sheet name="Registre Incidents" sheetId="2" r:id="rId2"/>
    <sheet name="Tableau de bor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4" i="1" l="1"/>
  <c r="Y3" i="1"/>
  <c r="X14" i="1"/>
  <c r="X3" i="1"/>
  <c r="C3" i="3"/>
  <c r="C2" i="3"/>
  <c r="B3" i="3"/>
  <c r="B2" i="3"/>
  <c r="J14" i="2"/>
  <c r="Z14" i="1" s="1"/>
  <c r="J3" i="2"/>
  <c r="J12" i="2" s="1"/>
  <c r="W14" i="1"/>
  <c r="Q14" i="1"/>
  <c r="T14" i="1" s="1"/>
  <c r="N14" i="1"/>
  <c r="O14" i="1" s="1"/>
  <c r="I14" i="1"/>
  <c r="H14" i="1"/>
  <c r="Q3" i="1"/>
  <c r="E3" i="1"/>
  <c r="I3" i="1"/>
  <c r="W3" i="1"/>
  <c r="N3" i="1"/>
  <c r="O3" i="1" s="1"/>
  <c r="H3" i="1"/>
  <c r="B4" i="3" l="1"/>
  <c r="T3" i="1"/>
  <c r="Z3" i="1"/>
  <c r="J22" i="2"/>
  <c r="S14" i="1"/>
  <c r="C4" i="3"/>
  <c r="S3" i="1"/>
</calcChain>
</file>

<file path=xl/sharedStrings.xml><?xml version="1.0" encoding="utf-8"?>
<sst xmlns="http://schemas.openxmlformats.org/spreadsheetml/2006/main" count="74" uniqueCount="64">
  <si>
    <t>Fournisseur</t>
  </si>
  <si>
    <t>Période</t>
  </si>
  <si>
    <t>% lots conformes</t>
  </si>
  <si>
    <t>Écart qualité</t>
  </si>
  <si>
    <t>Statut qualité</t>
  </si>
  <si>
    <t>Taux respect délais</t>
  </si>
  <si>
    <t>Objectif délais</t>
  </si>
  <si>
    <t>Écart délais</t>
  </si>
  <si>
    <t>Statut délais</t>
  </si>
  <si>
    <t>Complétude livraison</t>
  </si>
  <si>
    <t>Objectif complétude</t>
  </si>
  <si>
    <t>Écart complétude</t>
  </si>
  <si>
    <t>Statut complétude</t>
  </si>
  <si>
    <t>Statut Sécurité</t>
  </si>
  <si>
    <t>T1 2025</t>
  </si>
  <si>
    <t>Type d’incident</t>
  </si>
  <si>
    <t>Gravité (1/2/3)</t>
  </si>
  <si>
    <t>Impact</t>
  </si>
  <si>
    <t>Action corrective</t>
  </si>
  <si>
    <t>Responsable</t>
  </si>
  <si>
    <t>Statut</t>
  </si>
  <si>
    <t>Score pénalité</t>
  </si>
  <si>
    <t>Retard livraison</t>
  </si>
  <si>
    <t>Délais</t>
  </si>
  <si>
    <t>Amélioration planning transport</t>
  </si>
  <si>
    <t>Responsable logistique</t>
  </si>
  <si>
    <t>Ouvert</t>
  </si>
  <si>
    <t>Nombre total incidents période</t>
  </si>
  <si>
    <t>Note finale pondérée avec incidents</t>
  </si>
  <si>
    <t>Intitulé Lot "commandé"</t>
  </si>
  <si>
    <t>Qt lot "commandé"</t>
  </si>
  <si>
    <t>% objectif qualité</t>
  </si>
  <si>
    <t>STM32</t>
  </si>
  <si>
    <t>Délai "prévu" (jour)</t>
  </si>
  <si>
    <t>Délai "effectif" (jour)</t>
  </si>
  <si>
    <t>quantité livrée ÷ quantité commandée × 100</t>
  </si>
  <si>
    <t>La cible de 100 % (tolérance  : ±1 %)</t>
  </si>
  <si>
    <t>Qt livrée</t>
  </si>
  <si>
    <r>
      <rPr>
        <sz val="11"/>
        <color theme="6" tint="-0.249977111117893"/>
        <rFont val="Calibri"/>
        <family val="2"/>
        <scheme val="minor"/>
      </rPr>
      <t>[% lots conformes ≥ objectif qualité, OK]</t>
    </r>
    <r>
      <rPr>
        <sz val="11"/>
        <color theme="1"/>
        <rFont val="Calibri"/>
        <family val="2"/>
        <scheme val="minor"/>
      </rPr>
      <t xml:space="preserve">, </t>
    </r>
    <r>
      <rPr>
        <sz val="11"/>
        <color theme="9" tint="-0.249977111117893"/>
        <rFont val="Calibri"/>
        <family val="2"/>
        <scheme val="minor"/>
      </rPr>
      <t>[% lots conformes ≥ objectif  - 5%, A surveiller]</t>
    </r>
    <r>
      <rPr>
        <sz val="11"/>
        <color theme="1"/>
        <rFont val="Calibri"/>
        <family val="2"/>
        <scheme val="minor"/>
      </rPr>
      <t xml:space="preserve">, </t>
    </r>
    <r>
      <rPr>
        <sz val="11"/>
        <color rgb="FFFF0000"/>
        <rFont val="Calibri"/>
        <family val="2"/>
        <scheme val="minor"/>
      </rPr>
      <t>[Sinon, "non conforme"]</t>
    </r>
  </si>
  <si>
    <r>
      <rPr>
        <b/>
        <sz val="11"/>
        <color theme="1"/>
        <rFont val="Calibri"/>
        <family val="2"/>
        <scheme val="minor"/>
      </rPr>
      <t>100</t>
    </r>
    <r>
      <rPr>
        <sz val="11"/>
        <color theme="1"/>
        <rFont val="Calibri"/>
        <family val="2"/>
        <scheme val="minor"/>
      </rPr>
      <t xml:space="preserve"> = conformité totale + bonnes pratiques RSE
</t>
    </r>
    <r>
      <rPr>
        <b/>
        <sz val="11"/>
        <color theme="1"/>
        <rFont val="Calibri"/>
        <family val="2"/>
        <scheme val="minor"/>
      </rPr>
      <t>80</t>
    </r>
    <r>
      <rPr>
        <sz val="11"/>
        <color theme="1"/>
        <rFont val="Calibri"/>
        <family val="2"/>
        <scheme val="minor"/>
      </rPr>
      <t xml:space="preserve"> = conformité réglementaire mais RSE faible
</t>
    </r>
    <r>
      <rPr>
        <b/>
        <sz val="11"/>
        <color theme="1"/>
        <rFont val="Calibri"/>
        <family val="2"/>
        <scheme val="minor"/>
      </rPr>
      <t>60</t>
    </r>
    <r>
      <rPr>
        <sz val="11"/>
        <color theme="1"/>
        <rFont val="Calibri"/>
        <family val="2"/>
        <scheme val="minor"/>
      </rPr>
      <t xml:space="preserve"> = quelques manquements documentaires ou incidents mineurs
</t>
    </r>
    <r>
      <rPr>
        <b/>
        <sz val="11"/>
        <color theme="1"/>
        <rFont val="Calibri"/>
        <family val="2"/>
        <scheme val="minor"/>
      </rPr>
      <t>&lt; 50</t>
    </r>
    <r>
      <rPr>
        <sz val="11"/>
        <color theme="1"/>
        <rFont val="Calibri"/>
        <family val="2"/>
        <scheme val="minor"/>
      </rPr>
      <t xml:space="preserve"> = problèmes graves de conformité ou absence de transparence</t>
    </r>
  </si>
  <si>
    <t>Indice Conformité, Sécurité, RSE</t>
  </si>
  <si>
    <t>Objectif Conformité, Sécurité, RSE</t>
  </si>
  <si>
    <t>Écart Conformité, Sécurité, RSE</t>
  </si>
  <si>
    <r>
      <rPr>
        <b/>
        <sz val="11"/>
        <color theme="1"/>
        <rFont val="Calibri"/>
        <family val="2"/>
        <scheme val="minor"/>
      </rPr>
      <t>Qualité</t>
    </r>
    <r>
      <rPr>
        <sz val="11"/>
        <color theme="1"/>
        <rFont val="Calibri"/>
        <family val="2"/>
        <scheme val="minor"/>
      </rPr>
      <t xml:space="preserve"> (40%)
</t>
    </r>
    <r>
      <rPr>
        <b/>
        <sz val="11"/>
        <color theme="1"/>
        <rFont val="Calibri"/>
        <family val="2"/>
        <scheme val="minor"/>
      </rPr>
      <t>Délais</t>
    </r>
    <r>
      <rPr>
        <sz val="11"/>
        <color theme="1"/>
        <rFont val="Calibri"/>
        <family val="2"/>
        <scheme val="minor"/>
      </rPr>
      <t xml:space="preserve"> (30%)
</t>
    </r>
    <r>
      <rPr>
        <b/>
        <sz val="11"/>
        <color theme="1"/>
        <rFont val="Calibri"/>
        <family val="2"/>
        <scheme val="minor"/>
      </rPr>
      <t>Complétude</t>
    </r>
    <r>
      <rPr>
        <sz val="11"/>
        <color theme="1"/>
        <rFont val="Calibri"/>
        <family val="2"/>
        <scheme val="minor"/>
      </rPr>
      <t xml:space="preserve"> livraison (20%)
</t>
    </r>
    <r>
      <rPr>
        <b/>
        <sz val="11"/>
        <color theme="1"/>
        <rFont val="Calibri"/>
        <family val="2"/>
        <scheme val="minor"/>
      </rPr>
      <t>Conformité, Sécurité, RSE</t>
    </r>
    <r>
      <rPr>
        <sz val="11"/>
        <color theme="1"/>
        <rFont val="Calibri"/>
        <family val="2"/>
        <scheme val="minor"/>
      </rPr>
      <t xml:space="preserve"> (10%)</t>
    </r>
  </si>
  <si>
    <t>Score pondéré global (score max = 1, score Alerte = 0,45)</t>
  </si>
  <si>
    <t>IP4256CZ</t>
  </si>
  <si>
    <t>FRS B</t>
  </si>
  <si>
    <t>FRS A</t>
  </si>
  <si>
    <r>
      <rPr>
        <b/>
        <sz val="12"/>
        <color theme="2"/>
        <rFont val="Calibri"/>
        <family val="2"/>
        <scheme val="minor"/>
      </rPr>
      <t>Gravité 1</t>
    </r>
    <r>
      <rPr>
        <sz val="12"/>
        <color theme="2"/>
        <rFont val="Calibri"/>
        <family val="2"/>
        <scheme val="minor"/>
      </rPr>
      <t xml:space="preserve"> → -2 points </t>
    </r>
    <r>
      <rPr>
        <b/>
        <sz val="12"/>
        <color theme="2"/>
        <rFont val="Calibri"/>
        <family val="2"/>
        <scheme val="minor"/>
      </rPr>
      <t>Gravité 2</t>
    </r>
    <r>
      <rPr>
        <sz val="12"/>
        <color theme="2"/>
        <rFont val="Calibri"/>
        <family val="2"/>
        <scheme val="minor"/>
      </rPr>
      <t xml:space="preserve"> → -5 points </t>
    </r>
    <r>
      <rPr>
        <b/>
        <sz val="12"/>
        <color theme="2"/>
        <rFont val="Calibri"/>
        <family val="2"/>
        <scheme val="minor"/>
      </rPr>
      <t>Gravité 3</t>
    </r>
    <r>
      <rPr>
        <sz val="12"/>
        <color theme="2"/>
        <rFont val="Calibri"/>
        <family val="2"/>
        <scheme val="minor"/>
      </rPr>
      <t xml:space="preserve"> → -10 points</t>
    </r>
  </si>
  <si>
    <t>Délai clôture "incident"</t>
  </si>
  <si>
    <t>Date "incident"</t>
  </si>
  <si>
    <t>TOTAL Incident 2025</t>
  </si>
  <si>
    <t>Report Total inident Année 2025</t>
  </si>
  <si>
    <t>Lot défectueux</t>
  </si>
  <si>
    <t>Augmentation de 3% du stock des pièces critiques</t>
  </si>
  <si>
    <t>Responsable Achat</t>
  </si>
  <si>
    <t>Retard en production</t>
  </si>
  <si>
    <r>
      <rPr>
        <b/>
        <sz val="12"/>
        <color theme="2"/>
        <rFont val="Calibri"/>
        <family val="2"/>
        <scheme val="minor"/>
      </rPr>
      <t>Ouvert</t>
    </r>
    <r>
      <rPr>
        <sz val="12"/>
        <color theme="2"/>
        <rFont val="Calibri"/>
        <family val="2"/>
        <scheme val="minor"/>
      </rPr>
      <t xml:space="preserve"> → L’incident est enregistré mais pas encore traité.
</t>
    </r>
    <r>
      <rPr>
        <b/>
        <sz val="12"/>
        <color theme="2"/>
        <rFont val="Calibri"/>
        <family val="2"/>
        <scheme val="minor"/>
      </rPr>
      <t>En cours</t>
    </r>
    <r>
      <rPr>
        <sz val="12"/>
        <color theme="2"/>
        <rFont val="Calibri"/>
        <family val="2"/>
        <scheme val="minor"/>
      </rPr>
      <t xml:space="preserve"> → Une action corrective est engagée avev le FRS
</t>
    </r>
    <r>
      <rPr>
        <b/>
        <sz val="12"/>
        <color theme="2"/>
        <rFont val="Calibri"/>
        <family val="2"/>
        <scheme val="minor"/>
      </rPr>
      <t>Clôturé</t>
    </r>
    <r>
      <rPr>
        <sz val="12"/>
        <color theme="2"/>
        <rFont val="Calibri"/>
        <family val="2"/>
        <scheme val="minor"/>
      </rPr>
      <t xml:space="preserve"> → L’action corrective est terminée et validée (incident résolu, plus d’impact).</t>
    </r>
  </si>
  <si>
    <t>Fermé</t>
  </si>
  <si>
    <t>Montant HT commande</t>
  </si>
  <si>
    <t>Taux global conformité FRS</t>
  </si>
  <si>
    <t>Type d'incidents</t>
  </si>
  <si>
    <t>Possibilité de suivre :</t>
  </si>
  <si>
    <t>Sur une période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</si>
</sst>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dd/mm/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1"/>
      <color theme="2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2"/>
      <color theme="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0" fillId="2" borderId="1" xfId="0" applyFill="1" applyBorder="1"/>
    <xf numFmtId="9" fontId="0" fillId="2" borderId="1" xfId="2" applyFont="1" applyFill="1" applyBorder="1"/>
    <xf numFmtId="2" fontId="0" fillId="2" borderId="1" xfId="2" applyNumberFormat="1" applyFont="1" applyFill="1" applyBorder="1"/>
    <xf numFmtId="0" fontId="0" fillId="0" borderId="1" xfId="0" applyBorder="1"/>
    <xf numFmtId="0" fontId="0" fillId="3" borderId="1" xfId="0" applyFill="1" applyBorder="1"/>
    <xf numFmtId="1" fontId="0" fillId="3" borderId="1" xfId="0" applyNumberFormat="1" applyFill="1" applyBorder="1"/>
    <xf numFmtId="2" fontId="0" fillId="3" borderId="1" xfId="0" applyNumberFormat="1" applyFill="1" applyBorder="1"/>
    <xf numFmtId="9" fontId="0" fillId="3" borderId="1" xfId="2" applyFont="1" applyFill="1" applyBorder="1"/>
    <xf numFmtId="0" fontId="0" fillId="4" borderId="1" xfId="0" applyFill="1" applyBorder="1"/>
    <xf numFmtId="0" fontId="0" fillId="4" borderId="0" xfId="0" applyFill="1"/>
    <xf numFmtId="0" fontId="3" fillId="3" borderId="1" xfId="0" applyFont="1" applyFill="1" applyBorder="1" applyAlignment="1">
      <alignment horizontal="center"/>
    </xf>
    <xf numFmtId="164" fontId="0" fillId="4" borderId="1" xfId="1" applyNumberFormat="1" applyFont="1" applyFill="1" applyBorder="1" applyAlignment="1">
      <alignment horizontal="right"/>
    </xf>
    <xf numFmtId="0" fontId="0" fillId="5" borderId="1" xfId="0" applyFill="1" applyBorder="1"/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9" fontId="0" fillId="5" borderId="1" xfId="2" applyFont="1" applyFill="1" applyBorder="1"/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/>
    <xf numFmtId="0" fontId="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9" fontId="0" fillId="8" borderId="1" xfId="2" applyFont="1" applyFill="1" applyBorder="1"/>
    <xf numFmtId="44" fontId="0" fillId="4" borderId="1" xfId="1" applyFont="1" applyFill="1" applyBorder="1" applyAlignment="1">
      <alignment horizontal="right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vertical="center"/>
    </xf>
    <xf numFmtId="0" fontId="8" fillId="10" borderId="0" xfId="0" applyFont="1" applyFill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/>
    </xf>
    <xf numFmtId="0" fontId="0" fillId="10" borderId="0" xfId="0" applyFill="1" applyAlignment="1">
      <alignment vertical="center"/>
    </xf>
    <xf numFmtId="0" fontId="0" fillId="10" borderId="1" xfId="0" applyFill="1" applyBorder="1" applyAlignment="1">
      <alignment vertical="center"/>
    </xf>
    <xf numFmtId="0" fontId="0" fillId="10" borderId="1" xfId="0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/>
    </xf>
    <xf numFmtId="0" fontId="6" fillId="10" borderId="1" xfId="0" applyFont="1" applyFill="1" applyBorder="1"/>
    <xf numFmtId="0" fontId="3" fillId="0" borderId="1" xfId="0" applyFont="1" applyBorder="1"/>
    <xf numFmtId="1" fontId="6" fillId="10" borderId="1" xfId="0" applyNumberFormat="1" applyFont="1" applyFill="1" applyBorder="1"/>
    <xf numFmtId="165" fontId="0" fillId="4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65" fontId="0" fillId="4" borderId="1" xfId="0" applyNumberFormat="1" applyFill="1" applyBorder="1" applyAlignment="1">
      <alignment vertical="center"/>
    </xf>
    <xf numFmtId="165" fontId="0" fillId="4" borderId="1" xfId="0" applyNumberFormat="1" applyFill="1" applyBorder="1"/>
    <xf numFmtId="0" fontId="8" fillId="10" borderId="0" xfId="0" applyFont="1" applyFill="1" applyAlignment="1">
      <alignment horizontal="center" vertical="center"/>
    </xf>
    <xf numFmtId="0" fontId="9" fillId="10" borderId="0" xfId="0" applyFont="1" applyFill="1" applyAlignment="1">
      <alignment horizontal="left" vertical="center" wrapText="1"/>
    </xf>
    <xf numFmtId="9" fontId="0" fillId="0" borderId="0" xfId="0" applyNumberFormat="1"/>
    <xf numFmtId="1" fontId="0" fillId="0" borderId="0" xfId="0" applyNumberFormat="1"/>
    <xf numFmtId="0" fontId="0" fillId="5" borderId="1" xfId="0" quotePrefix="1" applyFill="1" applyBorder="1"/>
    <xf numFmtId="2" fontId="0" fillId="0" borderId="1" xfId="0" applyNumberFormat="1" applyBorder="1"/>
    <xf numFmtId="0" fontId="10" fillId="0" borderId="0" xfId="0" applyFont="1"/>
    <xf numFmtId="0" fontId="0" fillId="11" borderId="1" xfId="0" applyFill="1" applyBorder="1"/>
    <xf numFmtId="0" fontId="3" fillId="11" borderId="1" xfId="0" applyFont="1" applyFill="1" applyBorder="1" applyAlignment="1">
      <alignment horizontal="center"/>
    </xf>
    <xf numFmtId="0" fontId="6" fillId="11" borderId="1" xfId="0" applyFont="1" applyFill="1" applyBorder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'Tableau de bord'!$A$2</c:f>
              <c:strCache>
                <c:ptCount val="1"/>
                <c:pt idx="0">
                  <c:v>Taux global conformité FRS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'Tableau de bord'!$B$1:$C$1</c:f>
              <c:strCache>
                <c:ptCount val="2"/>
                <c:pt idx="0">
                  <c:v>FRS A</c:v>
                </c:pt>
                <c:pt idx="1">
                  <c:v>FRS B</c:v>
                </c:pt>
              </c:strCache>
            </c:strRef>
          </c:cat>
          <c:val>
            <c:numRef>
              <c:f>'Tableau de bord'!$B$2:$C$2</c:f>
              <c:numCache>
                <c:formatCode>0%</c:formatCode>
                <c:ptCount val="2"/>
                <c:pt idx="0">
                  <c:v>0.97</c:v>
                </c:pt>
                <c:pt idx="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D-4F52-ACC4-17B4C3FCB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3008207"/>
        <c:axId val="803008687"/>
      </c:barChart>
      <c:catAx>
        <c:axId val="8030082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3008687"/>
        <c:crosses val="autoZero"/>
        <c:auto val="1"/>
        <c:lblAlgn val="ctr"/>
        <c:lblOffset val="100"/>
        <c:noMultiLvlLbl val="0"/>
      </c:catAx>
      <c:valAx>
        <c:axId val="803008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03008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'Tableau de bord'!$A$3</c:f>
              <c:strCache>
                <c:ptCount val="1"/>
                <c:pt idx="0">
                  <c:v>Nombre total incidents période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'Tableau de bord'!$B$1:$C$1</c:f>
              <c:strCache>
                <c:ptCount val="2"/>
                <c:pt idx="0">
                  <c:v>FRS A</c:v>
                </c:pt>
                <c:pt idx="1">
                  <c:v>FRS B</c:v>
                </c:pt>
              </c:strCache>
            </c:strRef>
          </c:cat>
          <c:val>
            <c:numRef>
              <c:f>'Tableau de bord'!$B$3:$C$3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8-4C99-BB9F-55B627E65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2747391"/>
        <c:axId val="402746911"/>
      </c:barChart>
      <c:catAx>
        <c:axId val="402747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2746911"/>
        <c:crosses val="autoZero"/>
        <c:auto val="1"/>
        <c:lblAlgn val="ctr"/>
        <c:lblOffset val="100"/>
        <c:noMultiLvlLbl val="0"/>
      </c:catAx>
      <c:valAx>
        <c:axId val="402746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2747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'Tableau de bord'!$A$4</c:f>
              <c:strCache>
                <c:ptCount val="1"/>
                <c:pt idx="0">
                  <c:v>Note finale pondérée avec incidents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'Tableau de bord'!$B$1:$C$1</c:f>
              <c:strCache>
                <c:ptCount val="2"/>
                <c:pt idx="0">
                  <c:v>FRS A</c:v>
                </c:pt>
                <c:pt idx="1">
                  <c:v>FRS B</c:v>
                </c:pt>
              </c:strCache>
            </c:strRef>
          </c:cat>
          <c:val>
            <c:numRef>
              <c:f>'Tableau de bord'!$B$4:$C$4</c:f>
              <c:numCache>
                <c:formatCode>0</c:formatCode>
                <c:ptCount val="2"/>
                <c:pt idx="0">
                  <c:v>91.42</c:v>
                </c:pt>
                <c:pt idx="1">
                  <c:v>43.400000000000006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B-49D8-A028-8B11B1B3B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5879583"/>
        <c:axId val="715880063"/>
      </c:barChart>
      <c:catAx>
        <c:axId val="715879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15880063"/>
        <c:crosses val="autoZero"/>
        <c:auto val="1"/>
        <c:lblAlgn val="ctr"/>
        <c:lblOffset val="100"/>
        <c:noMultiLvlLbl val="0"/>
      </c:catAx>
      <c:valAx>
        <c:axId val="71588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158795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</xdr:row>
      <xdr:rowOff>23812</xdr:rowOff>
    </xdr:from>
    <xdr:to>
      <xdr:col>11</xdr:col>
      <xdr:colOff>533400</xdr:colOff>
      <xdr:row>15</xdr:row>
      <xdr:rowOff>100012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B296F9A-6921-F2C6-CDB1-4396288E88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571500</xdr:colOff>
      <xdr:row>1</xdr:row>
      <xdr:rowOff>71437</xdr:rowOff>
    </xdr:from>
    <xdr:to>
      <xdr:col>20</xdr:col>
      <xdr:colOff>266700</xdr:colOff>
      <xdr:row>15</xdr:row>
      <xdr:rowOff>147637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5300DC4-BB28-0DDB-C1EA-902193C5F8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200025</xdr:colOff>
      <xdr:row>17</xdr:row>
      <xdr:rowOff>52387</xdr:rowOff>
    </xdr:from>
    <xdr:to>
      <xdr:col>11</xdr:col>
      <xdr:colOff>504825</xdr:colOff>
      <xdr:row>31</xdr:row>
      <xdr:rowOff>128587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FAEF4F92-76A5-6E53-7FC9-30B2D6AA43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"/>
  <sheetViews>
    <sheetView topLeftCell="A2" workbookViewId="0">
      <selection activeCell="A13" sqref="A13:XFD13"/>
    </sheetView>
  </sheetViews>
  <sheetFormatPr baseColWidth="10" defaultColWidth="9.140625" defaultRowHeight="15" x14ac:dyDescent="0.25"/>
  <cols>
    <col min="1" max="1" width="11.42578125" bestFit="1" customWidth="1"/>
    <col min="2" max="2" width="8" bestFit="1" customWidth="1"/>
    <col min="3" max="4" width="12.85546875" style="10" bestFit="1" customWidth="1"/>
    <col min="5" max="5" width="11.42578125" style="10" bestFit="1" customWidth="1"/>
    <col min="6" max="6" width="16.28515625" bestFit="1" customWidth="1"/>
    <col min="7" max="7" width="16.7109375" bestFit="1" customWidth="1"/>
    <col min="8" max="8" width="12" bestFit="1" customWidth="1"/>
    <col min="9" max="9" width="26.42578125" bestFit="1" customWidth="1"/>
    <col min="10" max="10" width="18.7109375" bestFit="1" customWidth="1"/>
    <col min="11" max="11" width="14.5703125" bestFit="1" customWidth="1"/>
    <col min="12" max="12" width="18" bestFit="1" customWidth="1"/>
    <col min="13" max="13" width="13.85546875" bestFit="1" customWidth="1"/>
    <col min="14" max="14" width="11" bestFit="1" customWidth="1"/>
    <col min="15" max="15" width="24" bestFit="1" customWidth="1"/>
    <col min="16" max="16" width="8.7109375" bestFit="1" customWidth="1"/>
    <col min="17" max="17" width="17" bestFit="1" customWidth="1"/>
    <col min="18" max="18" width="19.42578125" bestFit="1" customWidth="1"/>
    <col min="19" max="19" width="16.5703125" bestFit="1" customWidth="1"/>
    <col min="20" max="20" width="24" customWidth="1"/>
    <col min="21" max="21" width="36.7109375" customWidth="1"/>
    <col min="22" max="22" width="19.42578125" bestFit="1" customWidth="1"/>
    <col min="23" max="23" width="16.5703125" bestFit="1" customWidth="1"/>
    <col min="24" max="24" width="26.42578125" bestFit="1" customWidth="1"/>
    <col min="25" max="25" width="25.28515625" customWidth="1"/>
    <col min="26" max="26" width="22.7109375" customWidth="1"/>
  </cols>
  <sheetData>
    <row r="1" spans="1:26" s="19" customFormat="1" ht="45" x14ac:dyDescent="0.25">
      <c r="A1" s="14" t="s">
        <v>0</v>
      </c>
      <c r="B1" s="14" t="s">
        <v>1</v>
      </c>
      <c r="C1" s="15" t="s">
        <v>29</v>
      </c>
      <c r="D1" s="15" t="s">
        <v>30</v>
      </c>
      <c r="E1" s="15" t="s">
        <v>59</v>
      </c>
      <c r="F1" s="16" t="s">
        <v>2</v>
      </c>
      <c r="G1" s="16" t="s">
        <v>31</v>
      </c>
      <c r="H1" s="16" t="s">
        <v>3</v>
      </c>
      <c r="I1" s="26" t="s">
        <v>4</v>
      </c>
      <c r="J1" s="17" t="s">
        <v>33</v>
      </c>
      <c r="K1" s="17" t="s">
        <v>34</v>
      </c>
      <c r="L1" s="17" t="s">
        <v>5</v>
      </c>
      <c r="M1" s="17" t="s">
        <v>6</v>
      </c>
      <c r="N1" s="17" t="s">
        <v>7</v>
      </c>
      <c r="O1" s="17" t="s">
        <v>8</v>
      </c>
      <c r="P1" s="18" t="s">
        <v>37</v>
      </c>
      <c r="Q1" s="18" t="s">
        <v>9</v>
      </c>
      <c r="R1" s="18" t="s">
        <v>10</v>
      </c>
      <c r="S1" s="18" t="s">
        <v>11</v>
      </c>
      <c r="T1" s="23" t="s">
        <v>12</v>
      </c>
      <c r="U1" s="36" t="s">
        <v>40</v>
      </c>
      <c r="V1" s="36" t="s">
        <v>41</v>
      </c>
      <c r="W1" s="36" t="s">
        <v>42</v>
      </c>
      <c r="X1" s="39" t="s">
        <v>13</v>
      </c>
      <c r="Y1" s="14" t="s">
        <v>44</v>
      </c>
      <c r="Z1" s="56" t="s">
        <v>52</v>
      </c>
    </row>
    <row r="2" spans="1:26" s="35" customFormat="1" ht="120" x14ac:dyDescent="0.25">
      <c r="A2" s="29"/>
      <c r="B2" s="29"/>
      <c r="C2" s="30"/>
      <c r="D2" s="30"/>
      <c r="E2" s="30"/>
      <c r="F2" s="31"/>
      <c r="G2" s="31"/>
      <c r="H2" s="31"/>
      <c r="I2" s="27" t="s">
        <v>38</v>
      </c>
      <c r="J2" s="32"/>
      <c r="K2" s="32"/>
      <c r="L2" s="33"/>
      <c r="M2" s="33"/>
      <c r="N2" s="33"/>
      <c r="O2" s="25" t="s">
        <v>38</v>
      </c>
      <c r="P2" s="21"/>
      <c r="Q2" s="21" t="s">
        <v>35</v>
      </c>
      <c r="R2" s="21" t="s">
        <v>36</v>
      </c>
      <c r="S2" s="22"/>
      <c r="T2" s="34" t="s">
        <v>38</v>
      </c>
      <c r="U2" s="42" t="s">
        <v>39</v>
      </c>
      <c r="V2" s="37"/>
      <c r="W2" s="37"/>
      <c r="X2" s="40" t="s">
        <v>38</v>
      </c>
      <c r="Y2" s="43" t="s">
        <v>43</v>
      </c>
      <c r="Z2" s="57"/>
    </row>
    <row r="3" spans="1:26" x14ac:dyDescent="0.25">
      <c r="A3" s="59" t="s">
        <v>47</v>
      </c>
      <c r="B3" s="4" t="s">
        <v>14</v>
      </c>
      <c r="C3" s="9" t="s">
        <v>32</v>
      </c>
      <c r="D3" s="9">
        <v>500</v>
      </c>
      <c r="E3" s="12">
        <f>D3*3.72</f>
        <v>1860</v>
      </c>
      <c r="F3" s="2">
        <v>0.97</v>
      </c>
      <c r="G3" s="2">
        <v>0.98</v>
      </c>
      <c r="H3" s="3">
        <f>F3-G3</f>
        <v>-1.0000000000000009E-2</v>
      </c>
      <c r="I3" s="28" t="str">
        <f>IF(F3&gt;=G3,"OK",IF(F3&gt;=G3-5%,"À surveiller","Non conforme"))</f>
        <v>À surveiller</v>
      </c>
      <c r="J3" s="6">
        <v>20</v>
      </c>
      <c r="K3" s="6">
        <v>18</v>
      </c>
      <c r="L3" s="8">
        <v>0.93</v>
      </c>
      <c r="M3" s="8">
        <v>0.95</v>
      </c>
      <c r="N3" s="5">
        <f>L3-M3</f>
        <v>-1.9999999999999907E-2</v>
      </c>
      <c r="O3" s="11" t="str">
        <f>IF(M3&gt;=N3,"OK",IF(M3&gt;=N3-5%,"À surveiller","Non conforme"))</f>
        <v>OK</v>
      </c>
      <c r="P3" s="71">
        <v>498</v>
      </c>
      <c r="Q3" s="20">
        <f>P3/D3</f>
        <v>0.996</v>
      </c>
      <c r="R3" s="20">
        <v>1</v>
      </c>
      <c r="S3" s="13">
        <f>Q3-R3</f>
        <v>-4.0000000000000036E-3</v>
      </c>
      <c r="T3" s="24" t="str">
        <f>IF(Q3&gt;=R3,"OK",IF(Q3&gt;=R3-5%,"À surveiller","Non conforme"))</f>
        <v>À surveiller</v>
      </c>
      <c r="U3" s="44">
        <v>0.98</v>
      </c>
      <c r="V3" s="44">
        <v>1</v>
      </c>
      <c r="W3" s="38">
        <f>U3-V3</f>
        <v>-2.0000000000000018E-2</v>
      </c>
      <c r="X3" s="41" t="str">
        <f>IF(U3&gt;=V3,"OK",IF(U3&gt;=V3-5%,"À surveiller","Non conforme"))</f>
        <v>À surveiller</v>
      </c>
      <c r="Y3" s="72">
        <f>((F3*40%)+(L3*30%)+(Q3*20%)+(U3*10%))*100</f>
        <v>96.42</v>
      </c>
      <c r="Z3" s="60">
        <f>Y3+'Registre Incidents'!J3</f>
        <v>91.42</v>
      </c>
    </row>
    <row r="4" spans="1:26" x14ac:dyDescent="0.25">
      <c r="A4" s="4"/>
      <c r="B4" s="4"/>
      <c r="C4" s="9"/>
      <c r="D4" s="9"/>
      <c r="E4" s="9"/>
      <c r="F4" s="1"/>
      <c r="G4" s="1"/>
      <c r="H4" s="1"/>
      <c r="I4" s="28"/>
      <c r="J4" s="7"/>
      <c r="K4" s="7"/>
      <c r="L4" s="5"/>
      <c r="M4" s="5"/>
      <c r="N4" s="5"/>
      <c r="O4" s="11"/>
      <c r="P4" s="13"/>
      <c r="Q4" s="13"/>
      <c r="R4" s="13"/>
      <c r="S4" s="13"/>
      <c r="T4" s="24"/>
      <c r="U4" s="38"/>
      <c r="V4" s="38"/>
      <c r="W4" s="38"/>
      <c r="X4" s="41"/>
      <c r="Y4" s="4"/>
      <c r="Z4" s="58"/>
    </row>
    <row r="5" spans="1:26" x14ac:dyDescent="0.25">
      <c r="A5" s="4"/>
      <c r="B5" s="4"/>
      <c r="C5" s="9"/>
      <c r="D5" s="9"/>
      <c r="E5" s="9"/>
      <c r="F5" s="1"/>
      <c r="G5" s="1"/>
      <c r="H5" s="1"/>
      <c r="I5" s="28"/>
      <c r="J5" s="7"/>
      <c r="K5" s="7"/>
      <c r="L5" s="5"/>
      <c r="M5" s="5"/>
      <c r="N5" s="5"/>
      <c r="O5" s="11"/>
      <c r="P5" s="13"/>
      <c r="Q5" s="13"/>
      <c r="R5" s="13"/>
      <c r="S5" s="13"/>
      <c r="T5" s="24"/>
      <c r="U5" s="38"/>
      <c r="V5" s="38"/>
      <c r="W5" s="38"/>
      <c r="X5" s="41"/>
      <c r="Y5" s="4"/>
      <c r="Z5" s="58"/>
    </row>
    <row r="6" spans="1:26" x14ac:dyDescent="0.25">
      <c r="A6" s="4"/>
      <c r="B6" s="4"/>
      <c r="C6" s="9"/>
      <c r="D6" s="9"/>
      <c r="E6" s="9"/>
      <c r="F6" s="1"/>
      <c r="G6" s="1"/>
      <c r="H6" s="1"/>
      <c r="I6" s="28"/>
      <c r="J6" s="7"/>
      <c r="K6" s="7"/>
      <c r="L6" s="5"/>
      <c r="M6" s="5"/>
      <c r="N6" s="5"/>
      <c r="O6" s="11"/>
      <c r="P6" s="13"/>
      <c r="Q6" s="13"/>
      <c r="R6" s="13"/>
      <c r="S6" s="13"/>
      <c r="T6" s="24"/>
      <c r="U6" s="38"/>
      <c r="V6" s="38"/>
      <c r="W6" s="38"/>
      <c r="X6" s="41"/>
      <c r="Y6" s="4"/>
      <c r="Z6" s="58"/>
    </row>
    <row r="7" spans="1:26" x14ac:dyDescent="0.25">
      <c r="A7" s="4"/>
      <c r="B7" s="4"/>
      <c r="C7" s="9"/>
      <c r="D7" s="9"/>
      <c r="E7" s="9"/>
      <c r="F7" s="1"/>
      <c r="G7" s="1"/>
      <c r="H7" s="1"/>
      <c r="I7" s="28"/>
      <c r="J7" s="7"/>
      <c r="K7" s="7"/>
      <c r="L7" s="5"/>
      <c r="M7" s="5"/>
      <c r="N7" s="5"/>
      <c r="O7" s="11"/>
      <c r="P7" s="13"/>
      <c r="Q7" s="13"/>
      <c r="R7" s="13"/>
      <c r="S7" s="13"/>
      <c r="T7" s="24"/>
      <c r="U7" s="38"/>
      <c r="V7" s="38"/>
      <c r="W7" s="38"/>
      <c r="X7" s="41"/>
      <c r="Y7" s="4"/>
      <c r="Z7" s="58"/>
    </row>
    <row r="8" spans="1:26" x14ac:dyDescent="0.25">
      <c r="A8" s="4"/>
      <c r="B8" s="4"/>
      <c r="C8" s="9"/>
      <c r="D8" s="9"/>
      <c r="E8" s="9"/>
      <c r="F8" s="1"/>
      <c r="G8" s="1"/>
      <c r="H8" s="1"/>
      <c r="I8" s="28"/>
      <c r="J8" s="7"/>
      <c r="K8" s="7"/>
      <c r="L8" s="5"/>
      <c r="M8" s="5"/>
      <c r="N8" s="5"/>
      <c r="O8" s="11"/>
      <c r="P8" s="13"/>
      <c r="Q8" s="13"/>
      <c r="R8" s="13"/>
      <c r="S8" s="13"/>
      <c r="T8" s="24"/>
      <c r="U8" s="38"/>
      <c r="V8" s="38"/>
      <c r="W8" s="38"/>
      <c r="X8" s="41"/>
      <c r="Y8" s="4"/>
      <c r="Z8" s="58"/>
    </row>
    <row r="9" spans="1:26" x14ac:dyDescent="0.25">
      <c r="A9" s="4"/>
      <c r="B9" s="4"/>
      <c r="C9" s="9"/>
      <c r="D9" s="9"/>
      <c r="E9" s="9"/>
      <c r="F9" s="1"/>
      <c r="G9" s="1"/>
      <c r="H9" s="1"/>
      <c r="I9" s="28"/>
      <c r="J9" s="5"/>
      <c r="K9" s="5"/>
      <c r="L9" s="5"/>
      <c r="M9" s="5"/>
      <c r="N9" s="5"/>
      <c r="O9" s="11"/>
      <c r="P9" s="13"/>
      <c r="Q9" s="13"/>
      <c r="R9" s="13"/>
      <c r="S9" s="13"/>
      <c r="T9" s="24"/>
      <c r="U9" s="38"/>
      <c r="V9" s="38"/>
      <c r="W9" s="38"/>
      <c r="X9" s="41"/>
      <c r="Y9" s="4"/>
      <c r="Z9" s="58"/>
    </row>
    <row r="10" spans="1:26" x14ac:dyDescent="0.25">
      <c r="A10" s="4"/>
      <c r="B10" s="4"/>
      <c r="C10" s="9"/>
      <c r="D10" s="9"/>
      <c r="E10" s="9"/>
      <c r="F10" s="1"/>
      <c r="G10" s="1"/>
      <c r="H10" s="1"/>
      <c r="I10" s="28"/>
      <c r="J10" s="5"/>
      <c r="K10" s="5"/>
      <c r="L10" s="5"/>
      <c r="M10" s="5"/>
      <c r="N10" s="5"/>
      <c r="O10" s="11"/>
      <c r="P10" s="13"/>
      <c r="Q10" s="13"/>
      <c r="R10" s="13"/>
      <c r="S10" s="13"/>
      <c r="T10" s="24"/>
      <c r="U10" s="38"/>
      <c r="V10" s="38"/>
      <c r="W10" s="38"/>
      <c r="X10" s="41"/>
      <c r="Y10" s="4"/>
      <c r="Z10" s="58"/>
    </row>
    <row r="11" spans="1:26" x14ac:dyDescent="0.25">
      <c r="A11" s="4"/>
      <c r="B11" s="4"/>
      <c r="C11" s="9"/>
      <c r="D11" s="9"/>
      <c r="E11" s="9"/>
      <c r="F11" s="1"/>
      <c r="G11" s="1"/>
      <c r="H11" s="1"/>
      <c r="I11" s="28"/>
      <c r="J11" s="5"/>
      <c r="K11" s="5"/>
      <c r="L11" s="5"/>
      <c r="M11" s="5"/>
      <c r="N11" s="5"/>
      <c r="O11" s="11"/>
      <c r="P11" s="13"/>
      <c r="Q11" s="13"/>
      <c r="R11" s="13"/>
      <c r="S11" s="13"/>
      <c r="T11" s="24"/>
      <c r="U11" s="38"/>
      <c r="V11" s="38"/>
      <c r="W11" s="38"/>
      <c r="X11" s="41"/>
      <c r="Y11" s="4"/>
      <c r="Z11" s="58"/>
    </row>
    <row r="12" spans="1:26" x14ac:dyDescent="0.25">
      <c r="A12" s="4"/>
      <c r="B12" s="4"/>
      <c r="C12" s="9"/>
      <c r="D12" s="9"/>
      <c r="E12" s="9"/>
      <c r="F12" s="1"/>
      <c r="G12" s="1"/>
      <c r="H12" s="1"/>
      <c r="I12" s="28"/>
      <c r="J12" s="5"/>
      <c r="K12" s="5"/>
      <c r="L12" s="5"/>
      <c r="M12" s="5"/>
      <c r="N12" s="5"/>
      <c r="O12" s="11"/>
      <c r="P12" s="13"/>
      <c r="Q12" s="13"/>
      <c r="R12" s="13"/>
      <c r="S12" s="13"/>
      <c r="T12" s="24"/>
      <c r="U12" s="38"/>
      <c r="V12" s="38"/>
      <c r="W12" s="38"/>
      <c r="X12" s="41"/>
      <c r="Y12" s="4"/>
      <c r="Z12" s="58"/>
    </row>
    <row r="13" spans="1:26" s="10" customFormat="1" ht="7.5" customHeight="1" x14ac:dyDescent="0.25">
      <c r="A13" s="74"/>
      <c r="B13" s="74"/>
      <c r="C13" s="74"/>
      <c r="D13" s="74"/>
      <c r="E13" s="74"/>
      <c r="F13" s="74"/>
      <c r="G13" s="74"/>
      <c r="H13" s="74"/>
      <c r="I13" s="75"/>
      <c r="J13" s="74"/>
      <c r="K13" s="74"/>
      <c r="L13" s="74"/>
      <c r="M13" s="74"/>
      <c r="N13" s="74"/>
      <c r="O13" s="75"/>
      <c r="P13" s="74"/>
      <c r="Q13" s="74"/>
      <c r="R13" s="74"/>
      <c r="S13" s="74"/>
      <c r="T13" s="75"/>
      <c r="U13" s="74"/>
      <c r="V13" s="74"/>
      <c r="W13" s="74"/>
      <c r="X13" s="75"/>
      <c r="Y13" s="74"/>
      <c r="Z13" s="76"/>
    </row>
    <row r="14" spans="1:26" x14ac:dyDescent="0.25">
      <c r="A14" s="59" t="s">
        <v>46</v>
      </c>
      <c r="B14" s="4" t="s">
        <v>14</v>
      </c>
      <c r="C14" s="9" t="s">
        <v>45</v>
      </c>
      <c r="D14" s="9">
        <v>100000</v>
      </c>
      <c r="E14" s="45">
        <v>0.75</v>
      </c>
      <c r="F14" s="2">
        <v>0.3</v>
      </c>
      <c r="G14" s="2">
        <v>0.98</v>
      </c>
      <c r="H14" s="3">
        <f>F14-G14</f>
        <v>-0.67999999999999994</v>
      </c>
      <c r="I14" s="28" t="str">
        <f>IF(F14&gt;=G14,"OK",IF(F14&gt;=G14-5%,"À surveiller","Non conforme"))</f>
        <v>Non conforme</v>
      </c>
      <c r="J14" s="6">
        <v>20</v>
      </c>
      <c r="K14" s="6">
        <v>18</v>
      </c>
      <c r="L14" s="8">
        <v>1</v>
      </c>
      <c r="M14" s="8">
        <v>0.95</v>
      </c>
      <c r="N14" s="5">
        <f>L14-M14</f>
        <v>5.0000000000000044E-2</v>
      </c>
      <c r="O14" s="11" t="str">
        <f>IF(M14&gt;=N14,"OK",IF(M14&gt;=N14-5%,"À surveiller","Non conforme"))</f>
        <v>OK</v>
      </c>
      <c r="P14" s="13">
        <v>7000</v>
      </c>
      <c r="Q14" s="20">
        <f>P14/D14</f>
        <v>7.0000000000000007E-2</v>
      </c>
      <c r="R14" s="20">
        <v>1</v>
      </c>
      <c r="S14" s="13">
        <f>Q14-R14</f>
        <v>-0.92999999999999994</v>
      </c>
      <c r="T14" s="24" t="str">
        <f t="shared" ref="T14" si="0">IF(Q14&gt;=R14,"OK",IF(Q14&gt;=R14-5%,"À surveiller","Non conforme"))</f>
        <v>Non conforme</v>
      </c>
      <c r="U14" s="44">
        <v>1</v>
      </c>
      <c r="V14" s="44">
        <v>1</v>
      </c>
      <c r="W14" s="38">
        <f>U14-V14</f>
        <v>0</v>
      </c>
      <c r="X14" s="41" t="str">
        <f t="shared" ref="X14" si="1">IF(U14&gt;=V14,"OK",IF(U14&gt;=V14-5%,"À surveiller","Non conforme"))</f>
        <v>OK</v>
      </c>
      <c r="Y14" s="72">
        <f>((F14*40%)+(L14*30%)+(Q14*20%)+(U14*10%))*100</f>
        <v>53.400000000000006</v>
      </c>
      <c r="Z14" s="58">
        <f>Y45+'Registre Incidents'!J14</f>
        <v>-10</v>
      </c>
    </row>
    <row r="15" spans="1:26" x14ac:dyDescent="0.25">
      <c r="A15" s="4"/>
      <c r="B15" s="4"/>
      <c r="C15" s="9"/>
      <c r="D15" s="9"/>
      <c r="E15" s="9"/>
      <c r="F15" s="1"/>
      <c r="G15" s="1"/>
      <c r="H15" s="1"/>
      <c r="I15" s="28"/>
      <c r="J15" s="5"/>
      <c r="K15" s="5"/>
      <c r="L15" s="5"/>
      <c r="M15" s="5"/>
      <c r="N15" s="5"/>
      <c r="O15" s="11"/>
      <c r="P15" s="13"/>
      <c r="Q15" s="13"/>
      <c r="R15" s="13"/>
      <c r="S15" s="13"/>
      <c r="T15" s="24"/>
      <c r="U15" s="38"/>
      <c r="V15" s="38"/>
      <c r="W15" s="38"/>
      <c r="X15" s="41"/>
      <c r="Y15" s="4"/>
      <c r="Z15" s="58"/>
    </row>
    <row r="16" spans="1:26" x14ac:dyDescent="0.25">
      <c r="A16" s="4"/>
      <c r="B16" s="4"/>
      <c r="C16" s="9"/>
      <c r="D16" s="9"/>
      <c r="E16" s="9"/>
      <c r="F16" s="1"/>
      <c r="G16" s="1"/>
      <c r="H16" s="1"/>
      <c r="I16" s="28"/>
      <c r="J16" s="5"/>
      <c r="K16" s="5"/>
      <c r="L16" s="5"/>
      <c r="M16" s="5"/>
      <c r="N16" s="5"/>
      <c r="O16" s="11"/>
      <c r="P16" s="13"/>
      <c r="Q16" s="13"/>
      <c r="R16" s="13"/>
      <c r="S16" s="13"/>
      <c r="T16" s="24"/>
      <c r="U16" s="38"/>
      <c r="V16" s="38"/>
      <c r="W16" s="38"/>
      <c r="X16" s="41"/>
      <c r="Y16" s="4"/>
      <c r="Z16" s="58"/>
    </row>
    <row r="17" spans="1:26" x14ac:dyDescent="0.25">
      <c r="A17" s="4"/>
      <c r="B17" s="4"/>
      <c r="C17" s="9"/>
      <c r="D17" s="9"/>
      <c r="E17" s="9"/>
      <c r="F17" s="1"/>
      <c r="G17" s="1"/>
      <c r="H17" s="1"/>
      <c r="I17" s="28"/>
      <c r="J17" s="5"/>
      <c r="K17" s="5"/>
      <c r="L17" s="5"/>
      <c r="M17" s="5"/>
      <c r="N17" s="5"/>
      <c r="O17" s="11"/>
      <c r="P17" s="13"/>
      <c r="Q17" s="13"/>
      <c r="R17" s="13"/>
      <c r="S17" s="13"/>
      <c r="T17" s="24"/>
      <c r="U17" s="38"/>
      <c r="V17" s="38"/>
      <c r="W17" s="38"/>
      <c r="X17" s="41"/>
      <c r="Y17" s="4"/>
      <c r="Z17" s="58"/>
    </row>
    <row r="18" spans="1:26" x14ac:dyDescent="0.25">
      <c r="A18" s="4"/>
      <c r="B18" s="4"/>
      <c r="C18" s="9"/>
      <c r="D18" s="9"/>
      <c r="E18" s="9"/>
      <c r="F18" s="1"/>
      <c r="G18" s="1"/>
      <c r="H18" s="1"/>
      <c r="I18" s="28"/>
      <c r="J18" s="5"/>
      <c r="K18" s="5"/>
      <c r="L18" s="5"/>
      <c r="M18" s="5"/>
      <c r="N18" s="5"/>
      <c r="O18" s="11"/>
      <c r="P18" s="13"/>
      <c r="Q18" s="13"/>
      <c r="R18" s="13"/>
      <c r="S18" s="13"/>
      <c r="T18" s="24"/>
      <c r="U18" s="38"/>
      <c r="V18" s="38"/>
      <c r="W18" s="38"/>
      <c r="X18" s="41"/>
      <c r="Y18" s="4"/>
      <c r="Z18" s="58"/>
    </row>
    <row r="19" spans="1:26" x14ac:dyDescent="0.25">
      <c r="A19" s="4"/>
      <c r="B19" s="4"/>
      <c r="C19" s="9"/>
      <c r="D19" s="9"/>
      <c r="E19" s="9"/>
      <c r="F19" s="1"/>
      <c r="G19" s="1"/>
      <c r="H19" s="1"/>
      <c r="I19" s="28"/>
      <c r="J19" s="5"/>
      <c r="K19" s="5"/>
      <c r="L19" s="5"/>
      <c r="M19" s="5"/>
      <c r="N19" s="5"/>
      <c r="O19" s="11"/>
      <c r="P19" s="13"/>
      <c r="Q19" s="13"/>
      <c r="R19" s="13"/>
      <c r="S19" s="13"/>
      <c r="T19" s="24"/>
      <c r="U19" s="38"/>
      <c r="V19" s="38"/>
      <c r="W19" s="38"/>
      <c r="X19" s="41"/>
      <c r="Y19" s="4"/>
      <c r="Z19" s="58"/>
    </row>
    <row r="20" spans="1:26" x14ac:dyDescent="0.25">
      <c r="A20" s="4"/>
      <c r="B20" s="4"/>
      <c r="C20" s="9"/>
      <c r="D20" s="9"/>
      <c r="E20" s="9"/>
      <c r="F20" s="1"/>
      <c r="G20" s="1"/>
      <c r="H20" s="1"/>
      <c r="I20" s="28"/>
      <c r="J20" s="5"/>
      <c r="K20" s="5"/>
      <c r="L20" s="5"/>
      <c r="M20" s="5"/>
      <c r="N20" s="5"/>
      <c r="O20" s="11"/>
      <c r="P20" s="13"/>
      <c r="Q20" s="13"/>
      <c r="R20" s="13"/>
      <c r="S20" s="13"/>
      <c r="T20" s="24"/>
      <c r="U20" s="38"/>
      <c r="V20" s="38"/>
      <c r="W20" s="38"/>
      <c r="X20" s="41"/>
      <c r="Y20" s="4"/>
      <c r="Z20" s="58"/>
    </row>
    <row r="21" spans="1:26" x14ac:dyDescent="0.25">
      <c r="A21" s="4"/>
      <c r="B21" s="4"/>
      <c r="C21" s="9"/>
      <c r="D21" s="9"/>
      <c r="E21" s="9"/>
      <c r="F21" s="1"/>
      <c r="G21" s="1"/>
      <c r="H21" s="1"/>
      <c r="I21" s="28"/>
      <c r="J21" s="5"/>
      <c r="K21" s="5"/>
      <c r="L21" s="5"/>
      <c r="M21" s="5"/>
      <c r="N21" s="5"/>
      <c r="O21" s="11"/>
      <c r="P21" s="13"/>
      <c r="Q21" s="13"/>
      <c r="R21" s="13"/>
      <c r="S21" s="13"/>
      <c r="T21" s="24"/>
      <c r="U21" s="38"/>
      <c r="V21" s="38"/>
      <c r="W21" s="38"/>
      <c r="X21" s="41"/>
      <c r="Y21" s="4"/>
      <c r="Z21" s="58"/>
    </row>
    <row r="22" spans="1:26" x14ac:dyDescent="0.25">
      <c r="A22" s="4"/>
      <c r="B22" s="4"/>
      <c r="C22" s="9"/>
      <c r="D22" s="9"/>
      <c r="E22" s="9"/>
      <c r="F22" s="1"/>
      <c r="G22" s="1"/>
      <c r="H22" s="1"/>
      <c r="I22" s="28"/>
      <c r="J22" s="5"/>
      <c r="K22" s="5"/>
      <c r="L22" s="5"/>
      <c r="M22" s="5"/>
      <c r="N22" s="5"/>
      <c r="O22" s="11"/>
      <c r="P22" s="13"/>
      <c r="Q22" s="13"/>
      <c r="R22" s="13"/>
      <c r="S22" s="13"/>
      <c r="T22" s="24"/>
      <c r="U22" s="38"/>
      <c r="V22" s="38"/>
      <c r="W22" s="38"/>
      <c r="X22" s="41"/>
      <c r="Y22" s="4"/>
      <c r="Z22" s="58"/>
    </row>
    <row r="23" spans="1:26" x14ac:dyDescent="0.25">
      <c r="A23" s="4"/>
      <c r="B23" s="4"/>
      <c r="C23" s="9"/>
      <c r="D23" s="9"/>
      <c r="E23" s="9"/>
      <c r="F23" s="1"/>
      <c r="G23" s="1"/>
      <c r="H23" s="1"/>
      <c r="I23" s="28"/>
      <c r="J23" s="5"/>
      <c r="K23" s="5"/>
      <c r="L23" s="5"/>
      <c r="M23" s="5"/>
      <c r="N23" s="5"/>
      <c r="O23" s="11"/>
      <c r="P23" s="13"/>
      <c r="Q23" s="13"/>
      <c r="R23" s="13"/>
      <c r="S23" s="13"/>
      <c r="T23" s="24"/>
      <c r="U23" s="38"/>
      <c r="V23" s="38"/>
      <c r="W23" s="38"/>
      <c r="X23" s="41"/>
      <c r="Y23" s="4"/>
      <c r="Z23" s="58"/>
    </row>
    <row r="24" spans="1:26" x14ac:dyDescent="0.25">
      <c r="A24" s="4"/>
      <c r="B24" s="4"/>
      <c r="C24" s="9"/>
      <c r="D24" s="9"/>
      <c r="E24" s="9"/>
      <c r="F24" s="1"/>
      <c r="G24" s="1"/>
      <c r="H24" s="1"/>
      <c r="I24" s="28"/>
      <c r="J24" s="5"/>
      <c r="K24" s="5"/>
      <c r="L24" s="5"/>
      <c r="M24" s="5"/>
      <c r="N24" s="5"/>
      <c r="O24" s="11"/>
      <c r="P24" s="13"/>
      <c r="Q24" s="13"/>
      <c r="R24" s="13"/>
      <c r="S24" s="13"/>
      <c r="T24" s="24"/>
      <c r="U24" s="38"/>
      <c r="V24" s="38"/>
      <c r="W24" s="38"/>
      <c r="X24" s="41"/>
      <c r="Y24" s="4"/>
      <c r="Z24" s="58"/>
    </row>
    <row r="25" spans="1:26" x14ac:dyDescent="0.25">
      <c r="A25" s="4"/>
      <c r="B25" s="4"/>
      <c r="C25" s="9"/>
      <c r="D25" s="9"/>
      <c r="E25" s="9"/>
      <c r="F25" s="1"/>
      <c r="G25" s="1"/>
      <c r="H25" s="1"/>
      <c r="I25" s="28"/>
      <c r="J25" s="5"/>
      <c r="K25" s="5"/>
      <c r="L25" s="5"/>
      <c r="M25" s="5"/>
      <c r="N25" s="5"/>
      <c r="O25" s="11"/>
      <c r="P25" s="13"/>
      <c r="Q25" s="13"/>
      <c r="R25" s="13"/>
      <c r="S25" s="13"/>
      <c r="T25" s="24"/>
      <c r="U25" s="38"/>
      <c r="V25" s="38"/>
      <c r="W25" s="38"/>
      <c r="X25" s="41"/>
      <c r="Y25" s="4"/>
      <c r="Z25" s="58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tabSelected="1" workbookViewId="0">
      <selection activeCell="A13" sqref="A13:J13"/>
    </sheetView>
  </sheetViews>
  <sheetFormatPr baseColWidth="10" defaultColWidth="25" defaultRowHeight="15" x14ac:dyDescent="0.25"/>
  <cols>
    <col min="1" max="1" width="25" style="10"/>
    <col min="2" max="2" width="16.28515625" style="10" bestFit="1" customWidth="1"/>
    <col min="3" max="5" width="25" style="10"/>
    <col min="6" max="6" width="32" style="10" customWidth="1"/>
    <col min="7" max="7" width="25" style="10"/>
    <col min="8" max="8" width="24.28515625" style="10" bestFit="1" customWidth="1"/>
    <col min="9" max="9" width="36.5703125" style="10" customWidth="1"/>
    <col min="10" max="16384" width="25" style="10"/>
  </cols>
  <sheetData>
    <row r="1" spans="1:10" ht="15.75" x14ac:dyDescent="0.25">
      <c r="A1" s="10" t="s">
        <v>0</v>
      </c>
      <c r="B1" s="48" t="s">
        <v>50</v>
      </c>
      <c r="C1" s="48" t="s">
        <v>15</v>
      </c>
      <c r="D1" s="48" t="s">
        <v>16</v>
      </c>
      <c r="E1" s="48" t="s">
        <v>17</v>
      </c>
      <c r="F1" s="48" t="s">
        <v>18</v>
      </c>
      <c r="G1" s="48" t="s">
        <v>19</v>
      </c>
      <c r="H1" s="48" t="s">
        <v>49</v>
      </c>
      <c r="I1" s="48" t="s">
        <v>20</v>
      </c>
      <c r="J1" s="48" t="s">
        <v>21</v>
      </c>
    </row>
    <row r="2" spans="1:10" s="47" customFormat="1" ht="110.25" x14ac:dyDescent="0.25">
      <c r="B2" s="67"/>
      <c r="C2" s="67"/>
      <c r="D2" s="68" t="s">
        <v>48</v>
      </c>
      <c r="E2" s="67"/>
      <c r="F2" s="67"/>
      <c r="G2" s="67"/>
      <c r="H2" s="67"/>
      <c r="I2" s="68" t="s">
        <v>57</v>
      </c>
      <c r="J2" s="67"/>
    </row>
    <row r="3" spans="1:10" s="46" customFormat="1" x14ac:dyDescent="0.25">
      <c r="A3" s="51" t="s">
        <v>47</v>
      </c>
      <c r="B3" s="61">
        <v>45366</v>
      </c>
      <c r="C3" s="30" t="s">
        <v>22</v>
      </c>
      <c r="D3" s="30">
        <v>2</v>
      </c>
      <c r="E3" s="30" t="s">
        <v>23</v>
      </c>
      <c r="F3" s="49" t="s">
        <v>24</v>
      </c>
      <c r="G3" s="30" t="s">
        <v>25</v>
      </c>
      <c r="H3" s="61">
        <v>45746</v>
      </c>
      <c r="I3" s="30" t="s">
        <v>58</v>
      </c>
      <c r="J3" s="30">
        <f>IF(D3=1,-2,IF(D3=2,-5,-10))</f>
        <v>-5</v>
      </c>
    </row>
    <row r="4" spans="1:10" s="47" customFormat="1" x14ac:dyDescent="0.25">
      <c r="A4" s="51"/>
      <c r="B4" s="61"/>
      <c r="C4" s="50"/>
      <c r="D4" s="50"/>
      <c r="E4" s="50"/>
      <c r="F4" s="50"/>
      <c r="G4" s="50"/>
      <c r="H4" s="65"/>
      <c r="I4" s="50"/>
      <c r="J4" s="30"/>
    </row>
    <row r="5" spans="1:10" s="47" customFormat="1" x14ac:dyDescent="0.25">
      <c r="A5" s="51"/>
      <c r="B5" s="61"/>
      <c r="C5" s="50"/>
      <c r="D5" s="50"/>
      <c r="E5" s="50"/>
      <c r="F5" s="50"/>
      <c r="G5" s="50"/>
      <c r="H5" s="65"/>
      <c r="I5" s="50"/>
      <c r="J5" s="30"/>
    </row>
    <row r="6" spans="1:10" s="47" customFormat="1" x14ac:dyDescent="0.25">
      <c r="A6" s="51"/>
      <c r="B6" s="61"/>
      <c r="C6" s="50"/>
      <c r="D6" s="50"/>
      <c r="E6" s="50"/>
      <c r="F6" s="50"/>
      <c r="G6" s="50"/>
      <c r="H6" s="65"/>
      <c r="I6" s="50"/>
      <c r="J6" s="30"/>
    </row>
    <row r="7" spans="1:10" s="47" customFormat="1" x14ac:dyDescent="0.25">
      <c r="A7" s="51"/>
      <c r="B7" s="61"/>
      <c r="C7" s="50"/>
      <c r="D7" s="50"/>
      <c r="E7" s="50"/>
      <c r="F7" s="50"/>
      <c r="G7" s="50"/>
      <c r="H7" s="65"/>
      <c r="I7" s="50"/>
      <c r="J7" s="30"/>
    </row>
    <row r="8" spans="1:10" s="47" customFormat="1" x14ac:dyDescent="0.25">
      <c r="A8" s="51"/>
      <c r="B8" s="61"/>
      <c r="C8" s="50"/>
      <c r="D8" s="50"/>
      <c r="E8" s="50"/>
      <c r="F8" s="50"/>
      <c r="G8" s="50"/>
      <c r="H8" s="65"/>
      <c r="I8" s="50"/>
      <c r="J8" s="30"/>
    </row>
    <row r="9" spans="1:10" s="47" customFormat="1" x14ac:dyDescent="0.25">
      <c r="A9" s="51"/>
      <c r="B9" s="61"/>
      <c r="C9" s="50"/>
      <c r="D9" s="50"/>
      <c r="E9" s="50"/>
      <c r="F9" s="50"/>
      <c r="G9" s="50"/>
      <c r="H9" s="65"/>
      <c r="I9" s="50"/>
      <c r="J9" s="30"/>
    </row>
    <row r="10" spans="1:10" s="47" customFormat="1" x14ac:dyDescent="0.25">
      <c r="A10" s="51"/>
      <c r="B10" s="61"/>
      <c r="C10" s="50"/>
      <c r="D10" s="50"/>
      <c r="E10" s="50"/>
      <c r="F10" s="50"/>
      <c r="G10" s="50"/>
      <c r="H10" s="65"/>
      <c r="I10" s="50"/>
      <c r="J10" s="30"/>
    </row>
    <row r="11" spans="1:10" s="47" customFormat="1" x14ac:dyDescent="0.25">
      <c r="A11" s="51"/>
      <c r="B11" s="61"/>
      <c r="C11" s="50"/>
      <c r="D11" s="50"/>
      <c r="E11" s="50"/>
      <c r="F11" s="50"/>
      <c r="G11" s="50"/>
      <c r="H11" s="65"/>
      <c r="I11" s="50"/>
      <c r="J11" s="30"/>
    </row>
    <row r="12" spans="1:10" s="47" customFormat="1" x14ac:dyDescent="0.25">
      <c r="A12" s="62" t="s">
        <v>51</v>
      </c>
      <c r="B12" s="63"/>
      <c r="C12" s="63"/>
      <c r="D12" s="63"/>
      <c r="E12" s="63"/>
      <c r="F12" s="63"/>
      <c r="G12" s="63"/>
      <c r="H12" s="63"/>
      <c r="I12" s="63"/>
      <c r="J12" s="64">
        <f>SUM(J3:J11)</f>
        <v>-5</v>
      </c>
    </row>
    <row r="13" spans="1:10" s="47" customFormat="1" ht="6.75" customHeight="1" x14ac:dyDescent="0.25">
      <c r="A13" s="53"/>
      <c r="B13" s="54"/>
      <c r="C13" s="54"/>
      <c r="D13" s="54"/>
      <c r="E13" s="54"/>
      <c r="F13" s="54"/>
      <c r="G13" s="54"/>
      <c r="H13" s="54"/>
      <c r="I13" s="54"/>
      <c r="J13" s="55"/>
    </row>
    <row r="14" spans="1:10" s="47" customFormat="1" ht="30" x14ac:dyDescent="0.25">
      <c r="A14" s="51" t="s">
        <v>46</v>
      </c>
      <c r="B14" s="61">
        <v>45550</v>
      </c>
      <c r="C14" s="30" t="s">
        <v>53</v>
      </c>
      <c r="D14" s="30">
        <v>3</v>
      </c>
      <c r="E14" s="30" t="s">
        <v>56</v>
      </c>
      <c r="F14" s="49" t="s">
        <v>54</v>
      </c>
      <c r="G14" s="30" t="s">
        <v>55</v>
      </c>
      <c r="H14" s="61"/>
      <c r="I14" s="30" t="s">
        <v>26</v>
      </c>
      <c r="J14" s="30">
        <f t="shared" ref="J14" si="0">IF(D14=1,-2,IF(D14=2,-5,-10))</f>
        <v>-10</v>
      </c>
    </row>
    <row r="15" spans="1:10" s="47" customFormat="1" x14ac:dyDescent="0.25">
      <c r="A15" s="51"/>
      <c r="B15" s="65"/>
      <c r="C15" s="50"/>
      <c r="D15" s="50"/>
      <c r="E15" s="50"/>
      <c r="F15" s="50"/>
      <c r="G15" s="50"/>
      <c r="H15" s="65"/>
      <c r="I15" s="50"/>
      <c r="J15" s="30"/>
    </row>
    <row r="16" spans="1:10" s="47" customFormat="1" x14ac:dyDescent="0.25">
      <c r="A16" s="51"/>
      <c r="B16" s="65"/>
      <c r="C16" s="50"/>
      <c r="D16" s="50"/>
      <c r="E16" s="50"/>
      <c r="F16" s="50"/>
      <c r="G16" s="50"/>
      <c r="H16" s="65"/>
      <c r="I16" s="50"/>
      <c r="J16" s="30"/>
    </row>
    <row r="17" spans="1:10" s="47" customFormat="1" x14ac:dyDescent="0.25">
      <c r="A17" s="51"/>
      <c r="B17" s="65"/>
      <c r="C17" s="50"/>
      <c r="D17" s="50"/>
      <c r="E17" s="50"/>
      <c r="F17" s="50"/>
      <c r="G17" s="50"/>
      <c r="H17" s="65"/>
      <c r="I17" s="50"/>
      <c r="J17" s="30"/>
    </row>
    <row r="18" spans="1:10" s="47" customFormat="1" x14ac:dyDescent="0.25">
      <c r="A18" s="51"/>
      <c r="B18" s="65"/>
      <c r="C18" s="50"/>
      <c r="D18" s="50"/>
      <c r="E18" s="50"/>
      <c r="F18" s="50"/>
      <c r="G18" s="50"/>
      <c r="H18" s="65"/>
      <c r="I18" s="50"/>
      <c r="J18" s="30"/>
    </row>
    <row r="19" spans="1:10" s="47" customFormat="1" x14ac:dyDescent="0.25">
      <c r="A19" s="51"/>
      <c r="B19" s="65"/>
      <c r="C19" s="50"/>
      <c r="D19" s="50"/>
      <c r="E19" s="50"/>
      <c r="F19" s="50"/>
      <c r="G19" s="50"/>
      <c r="H19" s="65"/>
      <c r="I19" s="50"/>
      <c r="J19" s="30"/>
    </row>
    <row r="20" spans="1:10" s="47" customFormat="1" x14ac:dyDescent="0.25">
      <c r="A20" s="51"/>
      <c r="B20" s="65"/>
      <c r="C20" s="50"/>
      <c r="D20" s="50"/>
      <c r="E20" s="50"/>
      <c r="F20" s="50"/>
      <c r="G20" s="50"/>
      <c r="H20" s="65"/>
      <c r="I20" s="50"/>
      <c r="J20" s="30"/>
    </row>
    <row r="21" spans="1:10" x14ac:dyDescent="0.25">
      <c r="A21" s="52"/>
      <c r="B21" s="66"/>
      <c r="C21" s="9"/>
      <c r="D21" s="9"/>
      <c r="E21" s="9"/>
      <c r="F21" s="9"/>
      <c r="G21" s="9"/>
      <c r="H21" s="66"/>
      <c r="I21" s="9"/>
      <c r="J21" s="30"/>
    </row>
    <row r="22" spans="1:10" s="47" customFormat="1" x14ac:dyDescent="0.25">
      <c r="A22" s="62" t="s">
        <v>51</v>
      </c>
      <c r="B22" s="63"/>
      <c r="C22" s="63"/>
      <c r="D22" s="63"/>
      <c r="E22" s="63"/>
      <c r="F22" s="63"/>
      <c r="G22" s="63"/>
      <c r="H22" s="63"/>
      <c r="I22" s="63"/>
      <c r="J22" s="64">
        <f>SUM(J13:J21)</f>
        <v>-10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"/>
  <sheetViews>
    <sheetView workbookViewId="0">
      <selection activeCell="A12" sqref="A12"/>
    </sheetView>
  </sheetViews>
  <sheetFormatPr baseColWidth="10" defaultColWidth="9.140625" defaultRowHeight="15" x14ac:dyDescent="0.25"/>
  <cols>
    <col min="1" max="1" width="40" customWidth="1"/>
    <col min="2" max="2" width="5.85546875" bestFit="1" customWidth="1"/>
  </cols>
  <sheetData>
    <row r="1" spans="1:3" x14ac:dyDescent="0.25">
      <c r="B1" t="s">
        <v>47</v>
      </c>
      <c r="C1" t="s">
        <v>46</v>
      </c>
    </row>
    <row r="2" spans="1:3" x14ac:dyDescent="0.25">
      <c r="A2" t="s">
        <v>60</v>
      </c>
      <c r="B2" s="69">
        <f>AVERAGE('KPI &amp; Suivi'!F3:F13)</f>
        <v>0.97</v>
      </c>
      <c r="C2" s="69">
        <f>AVERAGE('KPI &amp; Suivi'!F14:F25)</f>
        <v>0.3</v>
      </c>
    </row>
    <row r="3" spans="1:3" x14ac:dyDescent="0.25">
      <c r="A3" t="s">
        <v>27</v>
      </c>
      <c r="B3">
        <f>COUNTA('Registre Incidents'!J3:J11)</f>
        <v>1</v>
      </c>
      <c r="C3">
        <f>COUNTA('Registre Incidents'!J14:J21)</f>
        <v>1</v>
      </c>
    </row>
    <row r="4" spans="1:3" x14ac:dyDescent="0.25">
      <c r="A4" t="s">
        <v>28</v>
      </c>
      <c r="B4" s="70">
        <f>SUM('KPI &amp; Suivi'!Y3:Y12)+'Registre Incidents'!J12</f>
        <v>91.42</v>
      </c>
      <c r="C4" s="70">
        <f>SUM('KPI &amp; Suivi'!Y14:Y25)+'Registre Incidents'!J22</f>
        <v>43.400000000000006</v>
      </c>
    </row>
    <row r="5" spans="1:3" x14ac:dyDescent="0.25">
      <c r="B5" s="70"/>
    </row>
    <row r="7" spans="1:3" x14ac:dyDescent="0.25">
      <c r="A7" s="73" t="s">
        <v>62</v>
      </c>
    </row>
    <row r="8" spans="1:3" x14ac:dyDescent="0.25">
      <c r="A8" s="73" t="s">
        <v>61</v>
      </c>
    </row>
    <row r="9" spans="1:3" x14ac:dyDescent="0.25">
      <c r="A9" s="73" t="s">
        <v>63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KPI &amp; Suivi</vt:lpstr>
      <vt:lpstr>Registre Incidents</vt:lpstr>
      <vt:lpstr>Tableau de bord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BARONI Alain</cp:lastModifiedBy>
  <dcterms:created xsi:type="dcterms:W3CDTF">2025-09-09T14:04:48Z</dcterms:created>
  <dcterms:modified xsi:type="dcterms:W3CDTF">2025-09-29T08:10:56Z</dcterms:modified>
</cp:coreProperties>
</file>